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964" activeTab="0"/>
  </bookViews>
  <sheets>
    <sheet name="Победа" sheetId="1" r:id="rId1"/>
  </sheets>
  <definedNames>
    <definedName name="_Date_" localSheetId="0">'Победа'!#REF!</definedName>
    <definedName name="_Date_">#REF!</definedName>
    <definedName name="_Otchet_Period_Source__AT_ObjectName" localSheetId="0">'Победа'!#REF!</definedName>
    <definedName name="_Otchet_Period_Source__AT_ObjectName">#REF!</definedName>
    <definedName name="_Otchet_Period_Sourse__AT_ObjectName" localSheetId="0">'Победа'!#REF!</definedName>
    <definedName name="_Otchet_Period_Sourse__AT_ObjectName">#REF!</definedName>
    <definedName name="_Period_" localSheetId="0">'Победа'!#REF!</definedName>
    <definedName name="_Period_">#REF!</definedName>
    <definedName name="FormSectionFormCode" localSheetId="0">'Победа'!#REF!</definedName>
    <definedName name="FormSectionFormCode">#REF!</definedName>
    <definedName name="Z_0BA63BCC_73FA_4351_B366_1240F995587C_.wvu.PrintArea" localSheetId="0" hidden="1">'Победа'!$A$1:$E$98</definedName>
    <definedName name="Z_4946DB7E_639D_4741_A0A7_85DBED951F16_.wvu.PrintArea" localSheetId="0" hidden="1">'Победа'!$A$1:$E$98</definedName>
    <definedName name="Z_5B7BA933_6945_40F5_AD2A_281857E41BE5_.wvu.PrintArea" localSheetId="0" hidden="1">'Победа'!$A$1:$E$98</definedName>
    <definedName name="Z_7D2E353A_17BC_4C2C_B9D7_C3A8312A8AE9_.wvu.PrintArea" localSheetId="0" hidden="1">'Победа'!$A$1:$E$98</definedName>
    <definedName name="Z_A678CE45_4E8F_498B_B4FA_B9AE8DC2B7E6_.wvu.PrintArea" localSheetId="0" hidden="1">'Победа'!$A$1:$E$98</definedName>
    <definedName name="Z_CABD1222_DB09_4906_A896_EC53B3192074_.wvu.PrintArea" localSheetId="0" hidden="1">'Победа'!$A$1:$E$98</definedName>
    <definedName name="_xlnm.Print_Area" localSheetId="0">'Победа'!$A$1:$E$98</definedName>
  </definedNames>
  <calcPr fullCalcOnLoad="1"/>
</workbook>
</file>

<file path=xl/sharedStrings.xml><?xml version="1.0" encoding="utf-8"?>
<sst xmlns="http://schemas.openxmlformats.org/spreadsheetml/2006/main" count="185" uniqueCount="183">
  <si>
    <t>000 1 00 00000 00 0000 000</t>
  </si>
  <si>
    <t>000 2 00 00000 00 0000 000</t>
  </si>
  <si>
    <t>000 1 05 00000 00 0000 000</t>
  </si>
  <si>
    <t>000 1 05 03000 01 0000 110</t>
  </si>
  <si>
    <t>000 1 06 00000 00 0000 000</t>
  </si>
  <si>
    <t>БЕЗВОЗМЕЗДНЫЕ ПОСТУПЛЕНИЯ</t>
  </si>
  <si>
    <t>НАЛОГИ НА ПРИБЫЛЬ, ДОХОДЫ</t>
  </si>
  <si>
    <t>000 1 11 00000 00 0000 000</t>
  </si>
  <si>
    <t>0600</t>
  </si>
  <si>
    <t>Охрана окружающей среды</t>
  </si>
  <si>
    <t>0700</t>
  </si>
  <si>
    <t>Образование</t>
  </si>
  <si>
    <t>Раздел 1. ДОХОДЫ</t>
  </si>
  <si>
    <t>0800</t>
  </si>
  <si>
    <t>ВСЕГО РАСХОДОВ</t>
  </si>
  <si>
    <t>0400</t>
  </si>
  <si>
    <t>Национальная экономика</t>
  </si>
  <si>
    <t>1000</t>
  </si>
  <si>
    <t>Социальная политика</t>
  </si>
  <si>
    <t>0500</t>
  </si>
  <si>
    <t>Жилищно-коммунальное хозяйство</t>
  </si>
  <si>
    <t>000 8 90 00000 00 0000 000</t>
  </si>
  <si>
    <t>0300</t>
  </si>
  <si>
    <t>Национальная безопасность и правоохранительная деятельность</t>
  </si>
  <si>
    <t>-</t>
  </si>
  <si>
    <t>Земельный налог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</si>
  <si>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</si>
  <si>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</si>
  <si>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</si>
  <si>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Налоги на имущество физических лиц</t>
  </si>
  <si>
    <t>НАЛОГИ НА СОВОКУПНЫЙ ДОХОД</t>
  </si>
  <si>
    <t>НАЛОГИ НА ИМУЩЕСТВО</t>
  </si>
  <si>
    <t>0100</t>
  </si>
  <si>
    <t>Общегосударственные вопросы</t>
  </si>
  <si>
    <t>РАЗДЕЛ 2. Р А С Х О Д Ы</t>
  </si>
  <si>
    <t>000 1 01 02000 01 0000 110</t>
  </si>
  <si>
    <t>тыс. руб.</t>
  </si>
  <si>
    <t>Код по бюджетной классификации</t>
  </si>
  <si>
    <t>Наименование показателя</t>
  </si>
  <si>
    <t>Итого источников внутреннего финансирования</t>
  </si>
  <si>
    <t>ВСЕГО ДОХОДОВ</t>
  </si>
  <si>
    <t>1100</t>
  </si>
  <si>
    <t>0102</t>
  </si>
  <si>
    <t>Резервный фонд</t>
  </si>
  <si>
    <t>0309</t>
  </si>
  <si>
    <t>1003</t>
  </si>
  <si>
    <t>0502</t>
  </si>
  <si>
    <t>Коммунальное хозяйство</t>
  </si>
  <si>
    <t>0104</t>
  </si>
  <si>
    <t>План</t>
  </si>
  <si>
    <t>0501</t>
  </si>
  <si>
    <t>0200</t>
  </si>
  <si>
    <t>Мобилизационная и вневойсковая подготовка</t>
  </si>
  <si>
    <t>0310</t>
  </si>
  <si>
    <t>000 1 01 00000 00 0000 000</t>
  </si>
  <si>
    <t>000 0000 000000 000 960</t>
  </si>
  <si>
    <t>000 7900 000000 000 000</t>
  </si>
  <si>
    <t>РАЗДЕЛ 3.  ИСТОЧНИКИ ВНУТРЕННЕГО ФИНАНСИРОВАНИЯ ДЕФИЦИТОВ БЮДЖЕТОВ СУБЪЕКТОВ РФ И МЕСТНЫХ БЮДЖЕТОВ</t>
  </si>
  <si>
    <t>000 02 01 01 00 10 0000 710</t>
  </si>
  <si>
    <t>Бюджетные кредиты, полученные от других бюджетов бюджетной системы Российской Фе6дерации бюджетами поселений</t>
  </si>
  <si>
    <t>000 02 01 02 00 10 0000 710</t>
  </si>
  <si>
    <t>Кредиты, полученные в валюте Российской Федерации от кредитных организаций бюджетами поселений</t>
  </si>
  <si>
    <t>000 08 02 01 00 10 0000 510</t>
  </si>
  <si>
    <t>Увеличение прочих остатков денежных средств бюджетов поселений</t>
  </si>
  <si>
    <t>000 08 02 01 00 10 0000 610</t>
  </si>
  <si>
    <t>Уменьшение прочих остатков денежных средств бюджетов поселений</t>
  </si>
  <si>
    <t>000 90 00 00 00 00 0000 000</t>
  </si>
  <si>
    <t>0405</t>
  </si>
  <si>
    <t>0707</t>
  </si>
  <si>
    <t>0801</t>
  </si>
  <si>
    <t>Другие общегосударственные вопросы</t>
  </si>
  <si>
    <t>Дотации бюджетам поселений на выравнивание уровня бюджетной обеспеченности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</si>
  <si>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</si>
  <si>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экономки</t>
  </si>
  <si>
    <t>Культура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</si>
  <si>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</si>
  <si>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гос. власти субъектов РФ, местных Администраций</t>
  </si>
  <si>
    <t>Национальная оборона</t>
  </si>
  <si>
    <t>0203</t>
  </si>
  <si>
    <t>Предуп и лик.посл-й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</si>
  <si>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</si>
  <si>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</si>
  <si>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0412</t>
  </si>
  <si>
    <t>Жилищное хозяйство</t>
  </si>
  <si>
    <t>Молодежная политика и оздоровление детей</t>
  </si>
  <si>
    <t>Физическая культура и спорт</t>
  </si>
  <si>
    <t>Социальное обеспечение населения</t>
  </si>
  <si>
    <t>Субвенции бюджетам поселений на выполнение передаваемых полномочий субъектов РФ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</si>
  <si>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</si>
  <si>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</si>
  <si>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</si>
  <si>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Благоустройство</t>
  </si>
  <si>
    <t xml:space="preserve"> НАЛОГОВЫЕ И НЕНАЛОГОВЫЕ ДОХОДЫ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</si>
  <si>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</si>
  <si>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</si>
  <si>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</si>
  <si>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</si>
  <si>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</si>
  <si>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</si>
  <si>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поселений</t>
  </si>
  <si>
    <t>000 1 13 00000 00 0000 000</t>
  </si>
  <si>
    <t>ДОХОДЫ ОТ ОКАЗАНИЯ ПЛАТНЫХ УСЛУГ И КОМПЕНСАЦИИ ЗАТРАТ ГОСУДАРСТВА</t>
  </si>
  <si>
    <t>000 1 08 00000 00 0000 000</t>
  </si>
  <si>
    <t>ГОСУДАРСТВЕННАЯ ПОШЛИНА</t>
  </si>
  <si>
    <t>%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</si>
  <si>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</si>
  <si>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</si>
  <si>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</si>
  <si>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ДОХОДОВ</t>
  </si>
  <si>
    <t>Доходы от продажи земельных участков, государственная собственность на которые не разграничена</t>
  </si>
  <si>
    <t>000 1 19 00000 00 0000 000</t>
  </si>
  <si>
    <t>ВОЗВРАТ ОСТАТКОВ СУБСИДИЙ, СУБВЕНЦИЙ ИЗ БЮДЖЕТОВ ПОСЕЛЕНИЙ</t>
  </si>
  <si>
    <t>0401</t>
  </si>
  <si>
    <t>Общеэкономические вопросы</t>
  </si>
  <si>
    <t>Культура, кинематография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</si>
  <si>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</si>
  <si>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</si>
  <si>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</si>
  <si>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</si>
  <si>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</si>
  <si>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</si>
  <si>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</si>
  <si>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</si>
  <si>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</si>
  <si>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</si>
  <si>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</si>
  <si>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</si>
  <si>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0111</t>
  </si>
  <si>
    <t>0113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</si>
  <si>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</si>
  <si>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Субсидии бюджетам поселений на бюджетные инвестиции для модернизации объектов коммунальной инфраструктуры</t>
  </si>
  <si>
    <t>Уточненный план</t>
  </si>
  <si>
    <t>Отклонение</t>
  </si>
  <si>
    <t>Прочие доходы от оказания платных услуг (работ) получателями средств бюджетов поселений</t>
  </si>
  <si>
    <t>000 1 03 00000 00 0000 000</t>
  </si>
  <si>
    <t>НАЛОГИ НА ТОВАРЫ (РАБОТЫ, УСЛУГИ), РЕАЛИЗУЕМЫЕ НА ТЕРРИТОРИИ РФ</t>
  </si>
  <si>
    <t>000 1 03 02230 01 0000 110</t>
  </si>
  <si>
    <t>Доходы от уплаты акцизов на дизельное топливо, зачисляемые в бюджеты субъектов РФ</t>
  </si>
  <si>
    <t>000 1 03 02240 01 0000 110</t>
  </si>
  <si>
    <t>Доходы от уплаты акцизов на моторные масла для дизельных и карбюраторных (инжекторных) двигателей, зачисляемые в бюджеты субъектов РФ</t>
  </si>
  <si>
    <t>000 1 03 02250 01 0000 110</t>
  </si>
  <si>
    <t>Доходы от уплаты акцизов на автомобильный бензин, производимый на территории РФ, зачисляемые в бюджеты субъектов РФ</t>
  </si>
  <si>
    <t>000 1 03 02260 01 0000 110</t>
  </si>
  <si>
    <t>Доходы от уплаты акцизов на прямогонный бензин, производимый на территорииРФ, зачисляемые в бюджеты субъектов РФ</t>
  </si>
  <si>
    <t>0409</t>
  </si>
  <si>
    <t>Дорожное хозяйство</t>
  </si>
  <si>
    <t>Приложение № 1 к решению</t>
  </si>
  <si>
    <t>000 1 16 00000 00 0000 000</t>
  </si>
  <si>
    <t>ШТРАФЫ, САНКЦИИ, ВОЗМЕЩЕНИЕ УЩЕРБА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</si>
  <si>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</si>
  <si>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000 1 06 01030 10 0000 110</t>
  </si>
  <si>
    <t>000 1 06 06000 00 0000 110</t>
  </si>
  <si>
    <t>000 1 09 04050 10 0000 110</t>
  </si>
  <si>
    <t>000 1 11 05010 10 0000 120</t>
  </si>
  <si>
    <t>000 1 11 05035 10 0000 120</t>
  </si>
  <si>
    <t>000 1 13 01995 10 0000 130</t>
  </si>
  <si>
    <t>000 1 14 06014 10 0000 430</t>
  </si>
  <si>
    <t>000 1 16 90050 10 0000 140</t>
  </si>
  <si>
    <t>000 2 02 01001 10 0000 151</t>
  </si>
  <si>
    <t>000 2 02 01003 10 0000 151</t>
  </si>
  <si>
    <t>000 2 02 02077 10 0000 151</t>
  </si>
  <si>
    <t>000 2 02 02078 10 0000 151</t>
  </si>
  <si>
    <t>000 2 02 02999 10 0000 151</t>
  </si>
  <si>
    <t>000 2 02 03015 10 0000 151</t>
  </si>
  <si>
    <t>000 2 02 03024 10 0000 151</t>
  </si>
  <si>
    <t>000 2 02 04012 10 0000 151</t>
  </si>
  <si>
    <t>000 2 02 04999 10 0000 151</t>
  </si>
  <si>
    <t>ПРОФИЦИТ БЮДЖЕТА (со знаком "плюс")                                                               ДЕФИЦИТ БЮДЖЕТА (со знаком "минус")</t>
  </si>
  <si>
    <t>Бюджет Побединского сельского  поселения                       на 2015 год</t>
  </si>
  <si>
    <t>Глава Побединского сельского посчеления                                                    С.В. Князев</t>
  </si>
  <si>
    <t>0107</t>
  </si>
  <si>
    <t>Обеспечение проведения выборов и референдумов</t>
  </si>
  <si>
    <t>Субсидии бюджетам поселений на обеспечение жильем молодых семей</t>
  </si>
  <si>
    <t>000 2 02 02008 10 0000 151</t>
  </si>
  <si>
    <t>000 2 02 02088 10 0000 151</t>
  </si>
  <si>
    <t>Субсидия на обеспечение мероприятий по переселению граждан за счет средств государственной корпорации - Фонда содействия реформированию жилищно-коммунального хозяйства</t>
  </si>
  <si>
    <t>000 2 02 02089 10 0000 151</t>
  </si>
  <si>
    <t>Субсидия на обеспечение мероприятий по переселению граждан за счет средств областного фонда</t>
  </si>
  <si>
    <t>Иные межбюджетные трансферты на поощрение работникам муниципальных учреждений культуры</t>
  </si>
  <si>
    <t>000 2 02 04053 10 0000 151</t>
  </si>
  <si>
    <t>000 2 02 02051 10 0000 151</t>
  </si>
  <si>
    <t>Субсидии бюджетам сельских поселений на реализацию федеральных целевых программ</t>
  </si>
  <si>
    <t>Побединской сельской Думы от 26.11.2015 г. № 17/52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</si>
</sst>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166" fontId="7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171" fontId="8" fillId="34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17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6" fillId="33" borderId="10" xfId="0" applyNumberFormat="1" applyFont="1" applyFill="1" applyBorder="1" applyAlignment="1" applyProtection="1">
      <alignment horizontal="center" vertical="center"/>
      <protection locked="0"/>
    </xf>
    <xf numFmtId="17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71" fontId="8" fillId="33" borderId="10" xfId="0" applyNumberFormat="1" applyFont="1" applyFill="1" applyBorder="1" applyAlignment="1" applyProtection="1">
      <alignment horizontal="center" vertical="center"/>
      <protection locked="0"/>
    </xf>
    <xf numFmtId="49" fontId="9" fillId="33" borderId="10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49" fontId="8" fillId="36" borderId="10" xfId="0" applyNumberFormat="1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171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71" fontId="8" fillId="33" borderId="11" xfId="0" applyNumberFormat="1" applyFont="1" applyFill="1" applyBorder="1" applyAlignment="1" applyProtection="1">
      <alignment horizontal="center" vertical="center"/>
      <protection locked="0"/>
    </xf>
    <xf numFmtId="171" fontId="6" fillId="34" borderId="10" xfId="0" applyNumberFormat="1" applyFont="1" applyFill="1" applyBorder="1" applyAlignment="1" applyProtection="1">
      <alignment horizontal="center" vertical="center"/>
      <protection/>
    </xf>
    <xf numFmtId="171" fontId="8" fillId="34" borderId="10" xfId="0" applyNumberFormat="1" applyFont="1" applyFill="1" applyBorder="1" applyAlignment="1" applyProtection="1">
      <alignment horizontal="center" vertical="center" wrapText="1"/>
      <protection/>
    </xf>
    <xf numFmtId="171" fontId="8" fillId="36" borderId="10" xfId="0" applyNumberFormat="1" applyFont="1" applyFill="1" applyBorder="1" applyAlignment="1" applyProtection="1">
      <alignment horizontal="center" vertical="center"/>
      <protection/>
    </xf>
    <xf numFmtId="171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justify" vertical="top" wrapText="1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171" fontId="8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>
      <alignment horizontal="left" vertical="center" wrapText="1"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166" fontId="8" fillId="33" borderId="0" xfId="0" applyNumberFormat="1" applyFont="1" applyFill="1" applyAlignment="1">
      <alignment/>
    </xf>
    <xf numFmtId="171" fontId="8" fillId="0" borderId="10" xfId="0" applyNumberFormat="1" applyFont="1" applyFill="1" applyBorder="1" applyAlignment="1" applyProtection="1">
      <alignment horizontal="center" vertical="center" wrapText="1"/>
      <protection/>
    </xf>
    <xf numFmtId="171" fontId="8" fillId="33" borderId="0" xfId="0" applyNumberFormat="1" applyFont="1" applyFill="1" applyAlignment="1">
      <alignment/>
    </xf>
    <xf numFmtId="171" fontId="8" fillId="34" borderId="10" xfId="0" applyNumberFormat="1" applyFont="1" applyFill="1" applyBorder="1" applyAlignment="1">
      <alignment horizontal="center" vertical="center"/>
    </xf>
    <xf numFmtId="171" fontId="8" fillId="37" borderId="10" xfId="0" applyNumberFormat="1" applyFont="1" applyFill="1" applyBorder="1" applyAlignment="1" applyProtection="1">
      <alignment horizontal="center" vertical="center"/>
      <protection/>
    </xf>
    <xf numFmtId="171" fontId="8" fillId="34" borderId="10" xfId="0" applyNumberFormat="1" applyFont="1" applyFill="1" applyBorder="1" applyAlignment="1" applyProtection="1">
      <alignment horizontal="center" vertical="center"/>
      <protection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horizontal="center" vertical="center" wrapText="1"/>
    </xf>
    <xf numFmtId="171" fontId="1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 wrapText="1"/>
    </xf>
    <xf numFmtId="166" fontId="2" fillId="33" borderId="0" xfId="0" applyNumberFormat="1" applyFont="1" applyFill="1" applyAlignment="1">
      <alignment horizontal="left" vertical="top" wrapText="1"/>
    </xf>
    <xf numFmtId="166" fontId="2" fillId="33" borderId="12" xfId="0" applyNumberFormat="1" applyFont="1" applyFill="1" applyBorder="1" applyAlignment="1">
      <alignment horizontal="right" vertical="top" wrapText="1"/>
    </xf>
    <xf numFmtId="2" fontId="2" fillId="33" borderId="0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2"/>
  <sheetViews>
    <sheetView showGridLines="0" tabSelected="1" view="pageBreakPreview" zoomScale="120" zoomScaleSheetLayoutView="120" zoomScalePageLayoutView="0" workbookViewId="0" topLeftCell="A1">
      <selection activeCell="C2" sqref="C2:E2"/>
    </sheetView>
  </sheetViews>
  <sheetFormatPr defaultColWidth="9.00390625" defaultRowHeight="12.75"/>
  <cols>
    <col min="1" max="1" width="21.625" style="35" bestFit="1" customWidth="1"/>
    <col min="2" max="2" width="53.75390625" style="2" customWidth="1"/>
    <col min="3" max="3" width="10.75390625" style="3" customWidth="1"/>
    <col min="4" max="5" width="10.75390625" style="4" customWidth="1"/>
    <col min="6" max="6" width="0.875" style="1" customWidth="1"/>
    <col min="7" max="7" width="7.00390625" style="1" bestFit="1" customWidth="1"/>
    <col min="8" max="16384" width="9.125" style="1" customWidth="1"/>
  </cols>
  <sheetData>
    <row r="1" spans="1:5" s="5" customFormat="1" ht="15" customHeight="1">
      <c r="A1" s="15"/>
      <c r="B1" s="75" t="s">
        <v>168</v>
      </c>
      <c r="C1" s="76" t="s">
        <v>146</v>
      </c>
      <c r="D1" s="76"/>
      <c r="E1" s="76"/>
    </row>
    <row r="2" spans="1:5" s="5" customFormat="1" ht="30.75" customHeight="1">
      <c r="A2" s="15"/>
      <c r="B2" s="75"/>
      <c r="C2" s="78" t="s">
        <v>182</v>
      </c>
      <c r="D2" s="78"/>
      <c r="E2" s="78"/>
    </row>
    <row r="3" spans="1:5" s="5" customFormat="1" ht="15">
      <c r="A3" s="33"/>
      <c r="B3" s="6"/>
      <c r="C3" s="77" t="s">
        <v>36</v>
      </c>
      <c r="D3" s="77"/>
      <c r="E3" s="77"/>
    </row>
    <row r="4" spans="1:5" s="13" customFormat="1" ht="22.5">
      <c r="A4" s="10" t="s">
        <v>37</v>
      </c>
      <c r="B4" s="11" t="s">
        <v>38</v>
      </c>
      <c r="C4" s="12" t="s">
        <v>49</v>
      </c>
      <c r="D4" s="11" t="s">
        <v>131</v>
      </c>
      <c r="E4" s="11" t="s">
        <v>132</v>
      </c>
    </row>
    <row r="5" spans="1:5" s="27" customFormat="1" ht="10.5">
      <c r="A5" s="9"/>
      <c r="B5" s="16" t="s">
        <v>12</v>
      </c>
      <c r="C5" s="14"/>
      <c r="D5" s="66"/>
      <c r="E5" s="66"/>
    </row>
    <row r="6" spans="1:5" s="18" customFormat="1" ht="10.5">
      <c r="A6" s="9" t="s">
        <v>0</v>
      </c>
      <c r="B6" s="17" t="s">
        <v>92</v>
      </c>
      <c r="C6" s="43">
        <f>C7+C9+C14+C16+C19+C20+C22+C25+C27+C29+C31</f>
        <v>641.1</v>
      </c>
      <c r="D6" s="43">
        <f>D7+D9+D14+D16+D19+D20+D22+D25+D27+D29+D31</f>
        <v>641.1</v>
      </c>
      <c r="E6" s="67">
        <f aca="true" t="shared" si="0" ref="E6:E47">D6-C6</f>
        <v>0</v>
      </c>
    </row>
    <row r="7" spans="1:5" s="20" customFormat="1" ht="11.25">
      <c r="A7" s="8" t="s">
        <v>54</v>
      </c>
      <c r="B7" s="19" t="s">
        <v>6</v>
      </c>
      <c r="C7" s="43">
        <f>C8</f>
        <v>252.2</v>
      </c>
      <c r="D7" s="43">
        <f>D8</f>
        <v>185.2</v>
      </c>
      <c r="E7" s="67">
        <f t="shared" si="0"/>
        <v>-67</v>
      </c>
    </row>
    <row r="8" spans="1:5" s="20" customFormat="1" ht="11.25">
      <c r="A8" s="32" t="s">
        <v>35</v>
      </c>
      <c r="B8" s="21" t="s">
        <v>26</v>
      </c>
      <c r="C8" s="23">
        <v>252.2</v>
      </c>
      <c r="D8" s="23">
        <v>185.2</v>
      </c>
      <c r="E8" s="67">
        <f t="shared" si="0"/>
        <v>-67</v>
      </c>
    </row>
    <row r="9" spans="1:5" s="20" customFormat="1" ht="21">
      <c r="A9" s="9" t="s">
        <v>134</v>
      </c>
      <c r="B9" s="17" t="s">
        <v>135</v>
      </c>
      <c r="C9" s="43">
        <f>SUM(C10:C13)</f>
        <v>202.1</v>
      </c>
      <c r="D9" s="43">
        <f>SUM(D10:D13)</f>
        <v>288.5</v>
      </c>
      <c r="E9" s="67">
        <f>D9-C9</f>
        <v>86.4</v>
      </c>
    </row>
    <row r="10" spans="1:5" s="20" customFormat="1" ht="22.5">
      <c r="A10" s="32" t="s">
        <v>136</v>
      </c>
      <c r="B10" s="21" t="s">
        <v>137</v>
      </c>
      <c r="C10" s="23">
        <v>61.9</v>
      </c>
      <c r="D10" s="23">
        <v>95.9</v>
      </c>
      <c r="E10" s="67">
        <f>D10-C10</f>
        <v>34.00000000000001</v>
      </c>
    </row>
    <row r="11" spans="1:5" s="20" customFormat="1" ht="33.75">
      <c r="A11" s="32" t="s">
        <v>138</v>
      </c>
      <c r="B11" s="21" t="s">
        <v>139</v>
      </c>
      <c r="C11" s="23">
        <v>2.3</v>
      </c>
      <c r="D11" s="23">
        <v>2.3</v>
      </c>
      <c r="E11" s="67">
        <f>D11-C11</f>
        <v>0</v>
      </c>
    </row>
    <row r="12" spans="1:5" s="20" customFormat="1" ht="22.5">
      <c r="A12" s="32" t="s">
        <v>140</v>
      </c>
      <c r="B12" s="21" t="s">
        <v>141</v>
      </c>
      <c r="C12" s="23">
        <v>135.3</v>
      </c>
      <c r="D12" s="23">
        <v>190.3</v>
      </c>
      <c r="E12" s="67">
        <v>55</v>
      </c>
    </row>
    <row r="13" spans="1:5" s="20" customFormat="1" ht="22.5">
      <c r="A13" s="32" t="s">
        <v>142</v>
      </c>
      <c r="B13" s="21" t="s">
        <v>143</v>
      </c>
      <c r="C13" s="23">
        <v>2.6</v>
      </c>
      <c r="D13" s="23">
        <v>0</v>
      </c>
      <c r="E13" s="67">
        <f>D13-C13</f>
        <v>-2.6</v>
      </c>
    </row>
    <row r="14" spans="1:5" s="20" customFormat="1" ht="11.25">
      <c r="A14" s="9" t="s">
        <v>2</v>
      </c>
      <c r="B14" s="19" t="s">
        <v>30</v>
      </c>
      <c r="C14" s="43">
        <f>C15</f>
        <v>1.6</v>
      </c>
      <c r="D14" s="43">
        <f>D15</f>
        <v>0</v>
      </c>
      <c r="E14" s="67">
        <f t="shared" si="0"/>
        <v>-1.6</v>
      </c>
    </row>
    <row r="15" spans="1:5" s="20" customFormat="1" ht="11.25">
      <c r="A15" s="32" t="s">
        <v>3</v>
      </c>
      <c r="B15" s="21" t="s">
        <v>28</v>
      </c>
      <c r="C15" s="23">
        <v>1.6</v>
      </c>
      <c r="D15" s="23">
        <v>0</v>
      </c>
      <c r="E15" s="67">
        <f t="shared" si="0"/>
        <v>-1.6</v>
      </c>
    </row>
    <row r="16" spans="1:5" s="20" customFormat="1" ht="11.25">
      <c r="A16" s="9" t="s">
        <v>4</v>
      </c>
      <c r="B16" s="19" t="s">
        <v>31</v>
      </c>
      <c r="C16" s="43">
        <f>SUM(C17:C18)</f>
        <v>118.80000000000001</v>
      </c>
      <c r="D16" s="43">
        <f>SUM(D17:D18)</f>
        <v>160.2</v>
      </c>
      <c r="E16" s="67">
        <f t="shared" si="0"/>
        <v>41.39999999999998</v>
      </c>
    </row>
    <row r="17" spans="1:5" s="20" customFormat="1" ht="11.25">
      <c r="A17" s="32" t="s">
        <v>150</v>
      </c>
      <c r="B17" s="21" t="s">
        <v>29</v>
      </c>
      <c r="C17" s="23">
        <v>16.1</v>
      </c>
      <c r="D17" s="23">
        <v>28.1</v>
      </c>
      <c r="E17" s="67">
        <f t="shared" si="0"/>
        <v>12</v>
      </c>
    </row>
    <row r="18" spans="1:5" s="20" customFormat="1" ht="11.25">
      <c r="A18" s="32" t="s">
        <v>151</v>
      </c>
      <c r="B18" s="21" t="s">
        <v>25</v>
      </c>
      <c r="C18" s="23">
        <v>102.7</v>
      </c>
      <c r="D18" s="23">
        <v>132.1</v>
      </c>
      <c r="E18" s="67">
        <f t="shared" si="0"/>
        <v>29.39999999999999</v>
      </c>
    </row>
    <row r="19" spans="1:5" s="20" customFormat="1" ht="11.25">
      <c r="A19" s="9" t="s">
        <v>102</v>
      </c>
      <c r="B19" s="17" t="s">
        <v>103</v>
      </c>
      <c r="C19" s="25">
        <v>9.3</v>
      </c>
      <c r="D19" s="25">
        <v>7.2</v>
      </c>
      <c r="E19" s="67">
        <f t="shared" si="0"/>
        <v>-2.1000000000000005</v>
      </c>
    </row>
    <row r="20" spans="1:5" s="20" customFormat="1" ht="21">
      <c r="A20" s="54" t="s">
        <v>93</v>
      </c>
      <c r="B20" s="55" t="s">
        <v>94</v>
      </c>
      <c r="C20" s="56">
        <f>C21</f>
        <v>0</v>
      </c>
      <c r="D20" s="56">
        <f>D21</f>
        <v>0</v>
      </c>
      <c r="E20" s="67">
        <f t="shared" si="0"/>
        <v>0</v>
      </c>
    </row>
    <row r="21" spans="1:5" s="20" customFormat="1" ht="22.5">
      <c r="A21" s="38" t="s">
        <v>152</v>
      </c>
      <c r="B21" s="57" t="s">
        <v>95</v>
      </c>
      <c r="C21" s="58"/>
      <c r="D21" s="58"/>
      <c r="E21" s="67">
        <f t="shared" si="0"/>
        <v>0</v>
      </c>
    </row>
    <row r="22" spans="1:5" s="20" customFormat="1" ht="31.5">
      <c r="A22" s="9" t="s">
        <v>7</v>
      </c>
      <c r="B22" s="17" t="s">
        <v>27</v>
      </c>
      <c r="C22" s="43">
        <f>SUM(C23:C24)</f>
        <v>43.9</v>
      </c>
      <c r="D22" s="43">
        <f>SUM(D23:D24)</f>
        <v>0</v>
      </c>
      <c r="E22" s="67">
        <f t="shared" si="0"/>
        <v>-43.9</v>
      </c>
    </row>
    <row r="23" spans="1:5" s="20" customFormat="1" ht="45">
      <c r="A23" s="32" t="s">
        <v>153</v>
      </c>
      <c r="B23" s="21" t="s">
        <v>105</v>
      </c>
      <c r="C23" s="23"/>
      <c r="D23" s="23"/>
      <c r="E23" s="67">
        <f t="shared" si="0"/>
        <v>0</v>
      </c>
    </row>
    <row r="24" spans="1:5" s="20" customFormat="1" ht="33.75">
      <c r="A24" s="32" t="s">
        <v>154</v>
      </c>
      <c r="B24" s="21" t="s">
        <v>106</v>
      </c>
      <c r="C24" s="23">
        <v>43.9</v>
      </c>
      <c r="D24" s="23">
        <v>0</v>
      </c>
      <c r="E24" s="67">
        <f t="shared" si="0"/>
        <v>-43.9</v>
      </c>
    </row>
    <row r="25" spans="1:5" s="20" customFormat="1" ht="21">
      <c r="A25" s="9" t="s">
        <v>100</v>
      </c>
      <c r="B25" s="17" t="s">
        <v>101</v>
      </c>
      <c r="C25" s="56">
        <f>C26</f>
        <v>13.2</v>
      </c>
      <c r="D25" s="56">
        <f>D26</f>
        <v>0</v>
      </c>
      <c r="E25" s="67">
        <f t="shared" si="0"/>
        <v>-13.2</v>
      </c>
    </row>
    <row r="26" spans="1:5" s="20" customFormat="1" ht="22.5">
      <c r="A26" s="32" t="s">
        <v>155</v>
      </c>
      <c r="B26" s="21" t="s">
        <v>133</v>
      </c>
      <c r="C26" s="22">
        <v>13.2</v>
      </c>
      <c r="D26" s="22">
        <v>0</v>
      </c>
      <c r="E26" s="67">
        <f t="shared" si="0"/>
        <v>-13.2</v>
      </c>
    </row>
    <row r="27" spans="1:5" s="20" customFormat="1" ht="21">
      <c r="A27" s="9" t="s">
        <v>107</v>
      </c>
      <c r="B27" s="17" t="s">
        <v>108</v>
      </c>
      <c r="C27" s="43">
        <f>C28</f>
        <v>0</v>
      </c>
      <c r="D27" s="43">
        <f>D28</f>
        <v>0</v>
      </c>
      <c r="E27" s="67">
        <f t="shared" si="0"/>
        <v>0</v>
      </c>
    </row>
    <row r="28" spans="1:5" s="20" customFormat="1" ht="22.5">
      <c r="A28" s="32" t="s">
        <v>156</v>
      </c>
      <c r="B28" s="21" t="s">
        <v>109</v>
      </c>
      <c r="C28" s="23"/>
      <c r="D28" s="23"/>
      <c r="E28" s="67">
        <f t="shared" si="0"/>
        <v>0</v>
      </c>
    </row>
    <row r="29" spans="1:5" s="20" customFormat="1" ht="11.25">
      <c r="A29" s="9" t="s">
        <v>147</v>
      </c>
      <c r="B29" s="17" t="s">
        <v>148</v>
      </c>
      <c r="C29" s="43">
        <f>C30</f>
        <v>0</v>
      </c>
      <c r="D29" s="43">
        <f>D30</f>
        <v>0</v>
      </c>
      <c r="E29" s="67">
        <f t="shared" si="0"/>
        <v>0</v>
      </c>
    </row>
    <row r="30" spans="1:5" s="20" customFormat="1" ht="22.5">
      <c r="A30" s="32" t="s">
        <v>157</v>
      </c>
      <c r="B30" s="21" t="s">
        <v>149</v>
      </c>
      <c r="C30" s="23"/>
      <c r="D30" s="23"/>
      <c r="E30" s="67">
        <f t="shared" si="0"/>
        <v>0</v>
      </c>
    </row>
    <row r="31" spans="1:5" s="20" customFormat="1" ht="21">
      <c r="A31" s="9" t="s">
        <v>110</v>
      </c>
      <c r="B31" s="17" t="s">
        <v>111</v>
      </c>
      <c r="C31" s="25"/>
      <c r="D31" s="25"/>
      <c r="E31" s="67">
        <f t="shared" si="0"/>
        <v>0</v>
      </c>
    </row>
    <row r="32" spans="1:5" s="20" customFormat="1" ht="11.25">
      <c r="A32" s="34" t="s">
        <v>1</v>
      </c>
      <c r="B32" s="26" t="s">
        <v>5</v>
      </c>
      <c r="C32" s="43">
        <f>SUM(C33:C46)</f>
        <v>4001.1000000000004</v>
      </c>
      <c r="D32" s="43">
        <f>SUM(D33:D46)</f>
        <v>4001.1000000000004</v>
      </c>
      <c r="E32" s="67">
        <f t="shared" si="0"/>
        <v>0</v>
      </c>
    </row>
    <row r="33" spans="1:5" s="20" customFormat="1" ht="22.5">
      <c r="A33" s="38" t="s">
        <v>158</v>
      </c>
      <c r="B33" s="36" t="s">
        <v>71</v>
      </c>
      <c r="C33" s="22">
        <v>1048</v>
      </c>
      <c r="D33" s="22">
        <v>1048</v>
      </c>
      <c r="E33" s="67">
        <f t="shared" si="0"/>
        <v>0</v>
      </c>
    </row>
    <row r="34" spans="1:5" s="20" customFormat="1" ht="22.5">
      <c r="A34" s="59" t="s">
        <v>159</v>
      </c>
      <c r="B34" s="36" t="s">
        <v>96</v>
      </c>
      <c r="C34" s="22"/>
      <c r="D34" s="22"/>
      <c r="E34" s="67">
        <f t="shared" si="0"/>
        <v>0</v>
      </c>
    </row>
    <row r="35" spans="1:5" s="20" customFormat="1" ht="11.25">
      <c r="A35" s="59" t="s">
        <v>173</v>
      </c>
      <c r="B35" s="36" t="s">
        <v>172</v>
      </c>
      <c r="C35" s="22"/>
      <c r="D35" s="22"/>
      <c r="E35" s="67">
        <f>D35-C35</f>
        <v>0</v>
      </c>
    </row>
    <row r="36" spans="1:5" s="20" customFormat="1" ht="22.5">
      <c r="A36" s="59" t="s">
        <v>180</v>
      </c>
      <c r="B36" s="36" t="s">
        <v>181</v>
      </c>
      <c r="C36" s="22"/>
      <c r="D36" s="22"/>
      <c r="E36" s="67">
        <f>D36-C36</f>
        <v>0</v>
      </c>
    </row>
    <row r="37" spans="1:5" s="20" customFormat="1" ht="22.5">
      <c r="A37" s="59" t="s">
        <v>160</v>
      </c>
      <c r="B37" s="36" t="s">
        <v>129</v>
      </c>
      <c r="C37" s="22"/>
      <c r="D37" s="22"/>
      <c r="E37" s="67">
        <f>D37-C37</f>
        <v>0</v>
      </c>
    </row>
    <row r="38" spans="1:5" s="20" customFormat="1" ht="22.5">
      <c r="A38" s="59" t="s">
        <v>161</v>
      </c>
      <c r="B38" s="36" t="s">
        <v>130</v>
      </c>
      <c r="C38" s="22"/>
      <c r="D38" s="22"/>
      <c r="E38" s="67">
        <f>D38-C38</f>
        <v>0</v>
      </c>
    </row>
    <row r="39" spans="1:5" s="20" customFormat="1" ht="33.75">
      <c r="A39" s="59" t="s">
        <v>174</v>
      </c>
      <c r="B39" s="36" t="s">
        <v>175</v>
      </c>
      <c r="C39" s="22"/>
      <c r="D39" s="22"/>
      <c r="E39" s="67">
        <f t="shared" si="0"/>
        <v>0</v>
      </c>
    </row>
    <row r="40" spans="1:5" s="20" customFormat="1" ht="22.5">
      <c r="A40" s="59" t="s">
        <v>176</v>
      </c>
      <c r="B40" s="36" t="s">
        <v>177</v>
      </c>
      <c r="C40" s="22"/>
      <c r="D40" s="22"/>
      <c r="E40" s="67">
        <f t="shared" si="0"/>
        <v>0</v>
      </c>
    </row>
    <row r="41" spans="1:5" s="20" customFormat="1" ht="11.25">
      <c r="A41" s="59" t="s">
        <v>162</v>
      </c>
      <c r="B41" s="60" t="s">
        <v>97</v>
      </c>
      <c r="C41" s="22">
        <v>2895</v>
      </c>
      <c r="D41" s="22">
        <v>2895</v>
      </c>
      <c r="E41" s="67">
        <f t="shared" si="0"/>
        <v>0</v>
      </c>
    </row>
    <row r="42" spans="1:5" s="20" customFormat="1" ht="22.5">
      <c r="A42" s="38" t="s">
        <v>163</v>
      </c>
      <c r="B42" s="37" t="s">
        <v>72</v>
      </c>
      <c r="C42" s="22">
        <v>52.8</v>
      </c>
      <c r="D42" s="22">
        <v>52.8</v>
      </c>
      <c r="E42" s="67">
        <f t="shared" si="0"/>
        <v>0</v>
      </c>
    </row>
    <row r="43" spans="1:5" s="27" customFormat="1" ht="22.5">
      <c r="A43" s="38" t="s">
        <v>164</v>
      </c>
      <c r="B43" s="53" t="s">
        <v>87</v>
      </c>
      <c r="C43" s="22">
        <v>3</v>
      </c>
      <c r="D43" s="22">
        <v>3</v>
      </c>
      <c r="E43" s="67">
        <f t="shared" si="0"/>
        <v>0</v>
      </c>
    </row>
    <row r="44" spans="1:5" s="27" customFormat="1" ht="33.75">
      <c r="A44" s="38" t="s">
        <v>165</v>
      </c>
      <c r="B44" s="61" t="s">
        <v>98</v>
      </c>
      <c r="C44" s="22"/>
      <c r="D44" s="22"/>
      <c r="E44" s="67">
        <f t="shared" si="0"/>
        <v>0</v>
      </c>
    </row>
    <row r="45" spans="1:5" s="27" customFormat="1" ht="22.5">
      <c r="A45" s="38" t="s">
        <v>179</v>
      </c>
      <c r="B45" s="61" t="s">
        <v>178</v>
      </c>
      <c r="C45" s="22"/>
      <c r="D45" s="22"/>
      <c r="E45" s="67">
        <f t="shared" si="0"/>
        <v>0</v>
      </c>
    </row>
    <row r="46" spans="1:5" s="27" customFormat="1" ht="11.25">
      <c r="A46" s="38" t="s">
        <v>166</v>
      </c>
      <c r="B46" s="61" t="s">
        <v>99</v>
      </c>
      <c r="C46" s="22">
        <v>2.3</v>
      </c>
      <c r="D46" s="22">
        <v>2.3</v>
      </c>
      <c r="E46" s="67">
        <f t="shared" si="0"/>
        <v>0</v>
      </c>
    </row>
    <row r="47" spans="1:7" s="27" customFormat="1" ht="10.5">
      <c r="A47" s="9" t="s">
        <v>21</v>
      </c>
      <c r="B47" s="28" t="s">
        <v>40</v>
      </c>
      <c r="C47" s="51">
        <f>C6+C32</f>
        <v>4642.200000000001</v>
      </c>
      <c r="D47" s="51">
        <f>D6+D32</f>
        <v>4642.200000000001</v>
      </c>
      <c r="E47" s="51">
        <f t="shared" si="0"/>
        <v>0</v>
      </c>
      <c r="G47" s="62" t="s">
        <v>104</v>
      </c>
    </row>
    <row r="48" spans="1:5" s="27" customFormat="1" ht="11.25">
      <c r="A48" s="9"/>
      <c r="B48" s="29" t="s">
        <v>34</v>
      </c>
      <c r="C48" s="49"/>
      <c r="D48" s="68"/>
      <c r="E48" s="68"/>
    </row>
    <row r="49" spans="1:7" s="27" customFormat="1" ht="10.5">
      <c r="A49" s="9" t="s">
        <v>32</v>
      </c>
      <c r="B49" s="19" t="s">
        <v>33</v>
      </c>
      <c r="C49" s="43">
        <f>SUM(C50:C55)</f>
        <v>2560</v>
      </c>
      <c r="D49" s="43">
        <f>SUM(D50:D55)</f>
        <v>2430</v>
      </c>
      <c r="E49" s="67">
        <f aca="true" t="shared" si="1" ref="E49:E84">D49-C49</f>
        <v>-130</v>
      </c>
      <c r="G49" s="63">
        <f>D49/D84*100</f>
        <v>51.30912162162162</v>
      </c>
    </row>
    <row r="50" spans="1:5" s="27" customFormat="1" ht="22.5">
      <c r="A50" s="32" t="s">
        <v>42</v>
      </c>
      <c r="B50" s="30" t="s">
        <v>75</v>
      </c>
      <c r="C50" s="46">
        <v>700</v>
      </c>
      <c r="D50" s="46">
        <v>700</v>
      </c>
      <c r="E50" s="67">
        <f t="shared" si="1"/>
        <v>0</v>
      </c>
    </row>
    <row r="51" spans="1:7" s="27" customFormat="1" ht="33.75">
      <c r="A51" s="32" t="s">
        <v>88</v>
      </c>
      <c r="B51" s="30" t="s">
        <v>89</v>
      </c>
      <c r="C51" s="46"/>
      <c r="D51" s="46"/>
      <c r="E51" s="67">
        <f t="shared" si="1"/>
        <v>0</v>
      </c>
      <c r="G51" s="63">
        <f>(D56+D58+D61+D66+D70+D82)/D84*100</f>
        <v>24.88597972972973</v>
      </c>
    </row>
    <row r="52" spans="1:5" s="27" customFormat="1" ht="22.5">
      <c r="A52" s="32" t="s">
        <v>48</v>
      </c>
      <c r="B52" s="30" t="s">
        <v>76</v>
      </c>
      <c r="C52" s="22">
        <v>1800</v>
      </c>
      <c r="D52" s="22">
        <v>1670</v>
      </c>
      <c r="E52" s="67">
        <f t="shared" si="1"/>
        <v>-130</v>
      </c>
    </row>
    <row r="53" spans="1:5" s="27" customFormat="1" ht="11.25">
      <c r="A53" s="32" t="s">
        <v>170</v>
      </c>
      <c r="B53" s="30" t="s">
        <v>171</v>
      </c>
      <c r="C53" s="22"/>
      <c r="D53" s="22"/>
      <c r="E53" s="67">
        <f t="shared" si="1"/>
        <v>0</v>
      </c>
    </row>
    <row r="54" spans="1:5" s="27" customFormat="1" ht="11.25">
      <c r="A54" s="32" t="s">
        <v>127</v>
      </c>
      <c r="B54" s="30" t="s">
        <v>43</v>
      </c>
      <c r="C54" s="22">
        <v>10</v>
      </c>
      <c r="D54" s="22">
        <v>10</v>
      </c>
      <c r="E54" s="67">
        <f t="shared" si="1"/>
        <v>0</v>
      </c>
    </row>
    <row r="55" spans="1:5" s="27" customFormat="1" ht="11.25">
      <c r="A55" s="32" t="s">
        <v>128</v>
      </c>
      <c r="B55" s="30" t="s">
        <v>70</v>
      </c>
      <c r="C55" s="22">
        <v>50</v>
      </c>
      <c r="D55" s="22">
        <v>50</v>
      </c>
      <c r="E55" s="67">
        <f t="shared" si="1"/>
        <v>0</v>
      </c>
    </row>
    <row r="56" spans="1:5" s="27" customFormat="1" ht="10.5">
      <c r="A56" s="9" t="s">
        <v>51</v>
      </c>
      <c r="B56" s="44" t="s">
        <v>77</v>
      </c>
      <c r="C56" s="43">
        <f>C57</f>
        <v>52.8</v>
      </c>
      <c r="D56" s="43">
        <f>D57</f>
        <v>52.8</v>
      </c>
      <c r="E56" s="67">
        <f t="shared" si="1"/>
        <v>0</v>
      </c>
    </row>
    <row r="57" spans="1:5" s="27" customFormat="1" ht="11.25">
      <c r="A57" s="32" t="s">
        <v>78</v>
      </c>
      <c r="B57" s="45" t="s">
        <v>52</v>
      </c>
      <c r="C57" s="22">
        <v>52.8</v>
      </c>
      <c r="D57" s="22">
        <v>52.8</v>
      </c>
      <c r="E57" s="67">
        <f t="shared" si="1"/>
        <v>0</v>
      </c>
    </row>
    <row r="58" spans="1:5" s="27" customFormat="1" ht="10.5">
      <c r="A58" s="9" t="s">
        <v>22</v>
      </c>
      <c r="B58" s="19" t="s">
        <v>23</v>
      </c>
      <c r="C58" s="43">
        <f>C59+C60</f>
        <v>5</v>
      </c>
      <c r="D58" s="43">
        <f>D59+D60</f>
        <v>5</v>
      </c>
      <c r="E58" s="67">
        <f t="shared" si="1"/>
        <v>0</v>
      </c>
    </row>
    <row r="59" spans="1:5" s="27" customFormat="1" ht="22.5">
      <c r="A59" s="32" t="s">
        <v>44</v>
      </c>
      <c r="B59" s="30" t="s">
        <v>79</v>
      </c>
      <c r="C59" s="22">
        <v>5</v>
      </c>
      <c r="D59" s="22">
        <v>5</v>
      </c>
      <c r="E59" s="67">
        <f t="shared" si="1"/>
        <v>0</v>
      </c>
    </row>
    <row r="60" spans="1:5" s="27" customFormat="1" ht="11.25">
      <c r="A60" s="32" t="s">
        <v>53</v>
      </c>
      <c r="B60" s="30" t="s">
        <v>80</v>
      </c>
      <c r="C60" s="22"/>
      <c r="D60" s="22"/>
      <c r="E60" s="67">
        <f t="shared" si="1"/>
        <v>0</v>
      </c>
    </row>
    <row r="61" spans="1:5" s="27" customFormat="1" ht="10.5">
      <c r="A61" s="9" t="s">
        <v>15</v>
      </c>
      <c r="B61" s="19" t="s">
        <v>16</v>
      </c>
      <c r="C61" s="43">
        <f>SUM(C62:C65)</f>
        <v>361</v>
      </c>
      <c r="D61" s="43">
        <f>SUM(D62:D65)</f>
        <v>576</v>
      </c>
      <c r="E61" s="67">
        <f t="shared" si="1"/>
        <v>215</v>
      </c>
    </row>
    <row r="62" spans="1:5" s="27" customFormat="1" ht="11.25">
      <c r="A62" s="32" t="s">
        <v>112</v>
      </c>
      <c r="B62" s="30" t="s">
        <v>113</v>
      </c>
      <c r="C62" s="64"/>
      <c r="D62" s="64"/>
      <c r="E62" s="67">
        <f t="shared" si="1"/>
        <v>0</v>
      </c>
    </row>
    <row r="63" spans="1:5" s="27" customFormat="1" ht="11.25">
      <c r="A63" s="32" t="s">
        <v>67</v>
      </c>
      <c r="B63" s="30" t="s">
        <v>81</v>
      </c>
      <c r="C63" s="23">
        <v>2.3</v>
      </c>
      <c r="D63" s="23">
        <v>2.3</v>
      </c>
      <c r="E63" s="67">
        <f t="shared" si="1"/>
        <v>0</v>
      </c>
    </row>
    <row r="64" spans="1:5" s="27" customFormat="1" ht="11.25">
      <c r="A64" s="32" t="s">
        <v>144</v>
      </c>
      <c r="B64" s="30" t="s">
        <v>145</v>
      </c>
      <c r="C64" s="23">
        <v>308.7</v>
      </c>
      <c r="D64" s="23">
        <v>393.7</v>
      </c>
      <c r="E64" s="67">
        <f t="shared" si="1"/>
        <v>85</v>
      </c>
    </row>
    <row r="65" spans="1:5" s="27" customFormat="1" ht="11.25">
      <c r="A65" s="32" t="s">
        <v>82</v>
      </c>
      <c r="B65" s="30" t="s">
        <v>73</v>
      </c>
      <c r="C65" s="22">
        <v>50</v>
      </c>
      <c r="D65" s="22">
        <v>180</v>
      </c>
      <c r="E65" s="67">
        <f t="shared" si="1"/>
        <v>130</v>
      </c>
    </row>
    <row r="66" spans="1:5" s="27" customFormat="1" ht="10.5">
      <c r="A66" s="9" t="s">
        <v>19</v>
      </c>
      <c r="B66" s="19" t="s">
        <v>20</v>
      </c>
      <c r="C66" s="43">
        <f>SUM(C67:C69)</f>
        <v>544.8</v>
      </c>
      <c r="D66" s="43">
        <f>SUM(D67:D69)</f>
        <v>544.8</v>
      </c>
      <c r="E66" s="67">
        <f t="shared" si="1"/>
        <v>0</v>
      </c>
    </row>
    <row r="67" spans="1:5" s="27" customFormat="1" ht="11.25">
      <c r="A67" s="32" t="s">
        <v>50</v>
      </c>
      <c r="B67" s="30" t="s">
        <v>83</v>
      </c>
      <c r="C67" s="22"/>
      <c r="D67" s="22"/>
      <c r="E67" s="67">
        <f t="shared" si="1"/>
        <v>0</v>
      </c>
    </row>
    <row r="68" spans="1:5" s="27" customFormat="1" ht="11.25">
      <c r="A68" s="32" t="s">
        <v>46</v>
      </c>
      <c r="B68" s="30" t="s">
        <v>47</v>
      </c>
      <c r="C68" s="22"/>
      <c r="D68" s="22"/>
      <c r="E68" s="67">
        <f t="shared" si="1"/>
        <v>0</v>
      </c>
    </row>
    <row r="69" spans="1:5" s="27" customFormat="1" ht="11.25">
      <c r="A69" s="32" t="s">
        <v>90</v>
      </c>
      <c r="B69" s="30" t="s">
        <v>91</v>
      </c>
      <c r="C69" s="22">
        <v>544.8</v>
      </c>
      <c r="D69" s="22">
        <v>544.8</v>
      </c>
      <c r="E69" s="67">
        <f t="shared" si="1"/>
        <v>0</v>
      </c>
    </row>
    <row r="70" spans="1:5" s="27" customFormat="1" ht="10.5">
      <c r="A70" s="9" t="s">
        <v>8</v>
      </c>
      <c r="B70" s="19" t="s">
        <v>9</v>
      </c>
      <c r="C70" s="25"/>
      <c r="D70" s="25"/>
      <c r="E70" s="67">
        <f t="shared" si="1"/>
        <v>0</v>
      </c>
    </row>
    <row r="71" spans="1:7" s="27" customFormat="1" ht="10.5">
      <c r="A71" s="9" t="s">
        <v>10</v>
      </c>
      <c r="B71" s="19" t="s">
        <v>11</v>
      </c>
      <c r="C71" s="43">
        <f>C72</f>
        <v>10</v>
      </c>
      <c r="D71" s="43">
        <f>D72</f>
        <v>0</v>
      </c>
      <c r="E71" s="67">
        <f t="shared" si="1"/>
        <v>-10</v>
      </c>
      <c r="G71" s="63">
        <f>(D71+D73+D75+D78+D80)/D84*100</f>
        <v>23.80489864864865</v>
      </c>
    </row>
    <row r="72" spans="1:5" s="27" customFormat="1" ht="11.25">
      <c r="A72" s="32" t="s">
        <v>68</v>
      </c>
      <c r="B72" s="30" t="s">
        <v>84</v>
      </c>
      <c r="C72" s="23">
        <v>10</v>
      </c>
      <c r="D72" s="23"/>
      <c r="E72" s="67">
        <f t="shared" si="1"/>
        <v>-10</v>
      </c>
    </row>
    <row r="73" spans="1:7" s="27" customFormat="1" ht="10.5">
      <c r="A73" s="9" t="s">
        <v>13</v>
      </c>
      <c r="B73" s="19" t="s">
        <v>114</v>
      </c>
      <c r="C73" s="43">
        <f>SUM(C74:C74)</f>
        <v>922.4</v>
      </c>
      <c r="D73" s="43">
        <f>D74</f>
        <v>847.4</v>
      </c>
      <c r="E73" s="67">
        <f t="shared" si="1"/>
        <v>-75</v>
      </c>
      <c r="G73" s="65">
        <f>D71+D73+D75+D78+D80</f>
        <v>1127.4</v>
      </c>
    </row>
    <row r="74" spans="1:5" s="27" customFormat="1" ht="11.25">
      <c r="A74" s="32" t="s">
        <v>69</v>
      </c>
      <c r="B74" s="30" t="s">
        <v>74</v>
      </c>
      <c r="C74" s="23">
        <v>922.4</v>
      </c>
      <c r="D74" s="23">
        <v>847.4</v>
      </c>
      <c r="E74" s="67">
        <f t="shared" si="1"/>
        <v>-75</v>
      </c>
    </row>
    <row r="75" spans="1:5" s="27" customFormat="1" ht="10.5">
      <c r="A75" s="9" t="s">
        <v>17</v>
      </c>
      <c r="B75" s="19" t="s">
        <v>18</v>
      </c>
      <c r="C75" s="56">
        <f>SUM(C76+C77)</f>
        <v>120</v>
      </c>
      <c r="D75" s="43">
        <f>D76+D77</f>
        <v>120</v>
      </c>
      <c r="E75" s="67">
        <f t="shared" si="1"/>
        <v>0</v>
      </c>
    </row>
    <row r="76" spans="1:5" s="27" customFormat="1" ht="11.25">
      <c r="A76" s="32" t="s">
        <v>125</v>
      </c>
      <c r="B76" s="30" t="s">
        <v>126</v>
      </c>
      <c r="C76" s="58">
        <v>120</v>
      </c>
      <c r="D76" s="58">
        <v>120</v>
      </c>
      <c r="E76" s="67">
        <f t="shared" si="1"/>
        <v>0</v>
      </c>
    </row>
    <row r="77" spans="1:5" s="27" customFormat="1" ht="11.25">
      <c r="A77" s="32" t="s">
        <v>45</v>
      </c>
      <c r="B77" s="30" t="s">
        <v>86</v>
      </c>
      <c r="C77" s="23"/>
      <c r="D77" s="23"/>
      <c r="E77" s="67">
        <f t="shared" si="1"/>
        <v>0</v>
      </c>
    </row>
    <row r="78" spans="1:5" s="27" customFormat="1" ht="10.5">
      <c r="A78" s="9" t="s">
        <v>41</v>
      </c>
      <c r="B78" s="19" t="s">
        <v>85</v>
      </c>
      <c r="C78" s="56">
        <f>SUM(C79)</f>
        <v>20</v>
      </c>
      <c r="D78" s="43">
        <f>D79</f>
        <v>20</v>
      </c>
      <c r="E78" s="67">
        <f t="shared" si="1"/>
        <v>0</v>
      </c>
    </row>
    <row r="79" spans="1:7" s="27" customFormat="1" ht="11.25">
      <c r="A79" s="32" t="s">
        <v>119</v>
      </c>
      <c r="B79" s="30" t="s">
        <v>120</v>
      </c>
      <c r="C79" s="58">
        <v>20</v>
      </c>
      <c r="D79" s="58">
        <v>20</v>
      </c>
      <c r="E79" s="67">
        <f t="shared" si="1"/>
        <v>0</v>
      </c>
      <c r="G79" s="63"/>
    </row>
    <row r="80" spans="1:5" s="27" customFormat="1" ht="10.5">
      <c r="A80" s="9" t="s">
        <v>115</v>
      </c>
      <c r="B80" s="19" t="s">
        <v>116</v>
      </c>
      <c r="C80" s="56">
        <f>SUM(C81)</f>
        <v>140</v>
      </c>
      <c r="D80" s="56">
        <f>SUM(D81)</f>
        <v>140</v>
      </c>
      <c r="E80" s="67">
        <f t="shared" si="1"/>
        <v>0</v>
      </c>
    </row>
    <row r="81" spans="1:5" s="27" customFormat="1" ht="11.25">
      <c r="A81" s="32" t="s">
        <v>121</v>
      </c>
      <c r="B81" s="30" t="s">
        <v>122</v>
      </c>
      <c r="C81" s="69">
        <v>140</v>
      </c>
      <c r="D81" s="69">
        <v>140</v>
      </c>
      <c r="E81" s="67">
        <f t="shared" si="1"/>
        <v>0</v>
      </c>
    </row>
    <row r="82" spans="1:5" s="27" customFormat="1" ht="10.5">
      <c r="A82" s="9" t="s">
        <v>117</v>
      </c>
      <c r="B82" s="19" t="s">
        <v>118</v>
      </c>
      <c r="C82" s="56">
        <f>SUM(C83)</f>
        <v>0</v>
      </c>
      <c r="D82" s="56">
        <f>SUM(D83)</f>
        <v>0</v>
      </c>
      <c r="E82" s="67">
        <f t="shared" si="1"/>
        <v>0</v>
      </c>
    </row>
    <row r="83" spans="1:5" s="27" customFormat="1" ht="11.25">
      <c r="A83" s="32" t="s">
        <v>123</v>
      </c>
      <c r="B83" s="30" t="s">
        <v>124</v>
      </c>
      <c r="C83" s="23"/>
      <c r="D83" s="23"/>
      <c r="E83" s="67">
        <f t="shared" si="1"/>
        <v>0</v>
      </c>
    </row>
    <row r="84" spans="1:7" s="27" customFormat="1" ht="10.5">
      <c r="A84" s="9" t="s">
        <v>55</v>
      </c>
      <c r="B84" s="31" t="s">
        <v>14</v>
      </c>
      <c r="C84" s="52">
        <f>C49+C56+C58+C61+C66+C70+C71+C73+C75+C78+C80+C82</f>
        <v>4736</v>
      </c>
      <c r="D84" s="52">
        <f>D49+D56+D58+D61+D66+D70+D71+D73+D75+D78+D80+D82</f>
        <v>4736</v>
      </c>
      <c r="E84" s="51">
        <f t="shared" si="1"/>
        <v>0</v>
      </c>
      <c r="G84" s="63"/>
    </row>
    <row r="85" spans="1:5" s="27" customFormat="1" ht="21">
      <c r="A85" s="9" t="s">
        <v>56</v>
      </c>
      <c r="B85" s="7" t="s">
        <v>167</v>
      </c>
      <c r="C85" s="50">
        <f>C47-C84</f>
        <v>-93.79999999999927</v>
      </c>
      <c r="D85" s="50">
        <f>D47-D84</f>
        <v>-93.79999999999927</v>
      </c>
      <c r="E85" s="68"/>
    </row>
    <row r="86" spans="1:5" s="27" customFormat="1" ht="31.5">
      <c r="A86" s="41"/>
      <c r="B86" s="7" t="s">
        <v>57</v>
      </c>
      <c r="C86" s="50"/>
      <c r="D86" s="49"/>
      <c r="E86" s="68"/>
    </row>
    <row r="87" spans="1:5" s="27" customFormat="1" ht="21">
      <c r="A87" s="42" t="s">
        <v>58</v>
      </c>
      <c r="B87" s="39" t="s">
        <v>59</v>
      </c>
      <c r="C87" s="24"/>
      <c r="D87" s="25"/>
      <c r="E87" s="25"/>
    </row>
    <row r="88" spans="1:5" s="27" customFormat="1" ht="21">
      <c r="A88" s="42" t="s">
        <v>60</v>
      </c>
      <c r="B88" s="39" t="s">
        <v>61</v>
      </c>
      <c r="C88" s="24"/>
      <c r="D88" s="25"/>
      <c r="E88" s="25"/>
    </row>
    <row r="89" spans="1:5" s="27" customFormat="1" ht="21">
      <c r="A89" s="42" t="s">
        <v>62</v>
      </c>
      <c r="B89" s="40" t="s">
        <v>63</v>
      </c>
      <c r="C89" s="48">
        <f>-C85</f>
        <v>93.79999999999927</v>
      </c>
      <c r="D89" s="48">
        <f>-D85</f>
        <v>93.79999999999927</v>
      </c>
      <c r="E89" s="48"/>
    </row>
    <row r="90" spans="1:5" s="27" customFormat="1" ht="21">
      <c r="A90" s="42" t="s">
        <v>64</v>
      </c>
      <c r="B90" s="40" t="s">
        <v>65</v>
      </c>
      <c r="C90" s="47"/>
      <c r="D90" s="48"/>
      <c r="E90" s="48"/>
    </row>
    <row r="91" spans="1:5" s="27" customFormat="1" ht="10.5">
      <c r="A91" s="9" t="s">
        <v>66</v>
      </c>
      <c r="B91" s="19" t="s">
        <v>39</v>
      </c>
      <c r="C91" s="25">
        <f>C89</f>
        <v>93.79999999999927</v>
      </c>
      <c r="D91" s="25">
        <f>D89</f>
        <v>93.79999999999927</v>
      </c>
      <c r="E91" s="25"/>
    </row>
    <row r="92" spans="1:5" s="27" customFormat="1" ht="14.25">
      <c r="A92" s="70"/>
      <c r="B92" s="71"/>
      <c r="C92" s="72"/>
      <c r="D92" s="73"/>
      <c r="E92" s="73"/>
    </row>
    <row r="93" spans="1:5" s="27" customFormat="1" ht="14.25">
      <c r="A93" s="70"/>
      <c r="B93" s="71"/>
      <c r="C93" s="72"/>
      <c r="D93" s="73"/>
      <c r="E93" s="73"/>
    </row>
    <row r="94" spans="1:5" s="27" customFormat="1" ht="14.25">
      <c r="A94" s="70"/>
      <c r="B94" s="71"/>
      <c r="C94" s="72"/>
      <c r="D94" s="73"/>
      <c r="E94" s="73"/>
    </row>
    <row r="95" spans="1:5" s="27" customFormat="1" ht="14.25">
      <c r="A95" s="70"/>
      <c r="B95" s="71"/>
      <c r="C95" s="72"/>
      <c r="D95" s="73"/>
      <c r="E95" s="73"/>
    </row>
    <row r="96" spans="1:5" s="27" customFormat="1" ht="14.25">
      <c r="A96" s="70"/>
      <c r="B96" s="71"/>
      <c r="C96" s="72"/>
      <c r="D96" s="73"/>
      <c r="E96" s="73"/>
    </row>
    <row r="97" spans="1:5" ht="15" customHeight="1">
      <c r="A97" s="74" t="s">
        <v>169</v>
      </c>
      <c r="B97" s="74"/>
      <c r="C97" s="74"/>
      <c r="D97" s="1"/>
      <c r="E97" s="1"/>
    </row>
    <row r="1021" ht="15">
      <c r="C1021" s="3" t="s">
        <v>24</v>
      </c>
    </row>
    <row r="1127" ht="15">
      <c r="C1127" s="3" t="s">
        <v>24</v>
      </c>
    </row>
    <row r="1342" ht="15">
      <c r="C1342" s="3" t="s">
        <v>24</v>
      </c>
    </row>
  </sheetData>
  <sheetProtection/>
  <mergeCells count="5">
    <mergeCell ref="B1:B2"/>
    <mergeCell ref="C1:E1"/>
    <mergeCell ref="C2:E2"/>
    <mergeCell ref="C3:E3"/>
    <mergeCell ref="A97:C97"/>
  </mergeCells>
  <printOptions horizontalCentered="1"/>
  <pageMargins left="0.7874015748031497" right="0.1968503937007874" top="0.1968503937007874" bottom="0.1968503937007874" header="0.1968503937007874" footer="0.2755905511811024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 Геннадьевич Крестьянов</cp:lastModifiedBy>
  <cp:lastPrinted>2015-11-18T10:45:03Z</cp:lastPrinted>
  <dcterms:created xsi:type="dcterms:W3CDTF">1999-10-28T10:18:25Z</dcterms:created>
  <dcterms:modified xsi:type="dcterms:W3CDTF">2015-12-02T10:21:39Z</dcterms:modified>
  <cp:category/>
  <cp:version/>
  <cp:contentType/>
  <cp:contentStatus/>
</cp:coreProperties>
</file>